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iao\iCloudDrive\Shooting\"/>
    </mc:Choice>
  </mc:AlternateContent>
  <xr:revisionPtr revIDLastSave="0" documentId="13_ncr:1_{4C8AF1A2-DFD8-4088-A80B-6F0088F05CCE}" xr6:coauthVersionLast="45" xr6:coauthVersionMax="45" xr10:uidLastSave="{00000000-0000-0000-0000-000000000000}"/>
  <bookViews>
    <workbookView xWindow="885" yWindow="0" windowWidth="28830" windowHeight="15600" xr2:uid="{DA32DBFF-0FFF-4B1D-94B0-BB40B092CF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8" i="1" l="1"/>
  <c r="AB17" i="1"/>
  <c r="AB16" i="1"/>
  <c r="AB15" i="1"/>
  <c r="AC18" i="1"/>
  <c r="AC17" i="1"/>
  <c r="AC16" i="1"/>
  <c r="AC15" i="1"/>
  <c r="AC8" i="1"/>
  <c r="I7" i="1"/>
  <c r="I10" i="1"/>
  <c r="I17" i="1"/>
  <c r="I18" i="1"/>
  <c r="I16" i="1"/>
  <c r="J17" i="1"/>
  <c r="J18" i="1"/>
  <c r="J19" i="1"/>
  <c r="J16" i="1"/>
  <c r="AC7" i="1" l="1"/>
  <c r="AC6" i="1"/>
  <c r="J7" i="1"/>
  <c r="J10" i="1"/>
  <c r="J9" i="1"/>
  <c r="J8" i="1"/>
</calcChain>
</file>

<file path=xl/sharedStrings.xml><?xml version="1.0" encoding="utf-8"?>
<sst xmlns="http://schemas.openxmlformats.org/spreadsheetml/2006/main" count="296" uniqueCount="237">
  <si>
    <t>2020 Berger SWN</t>
  </si>
  <si>
    <t>SMGC Club Member Results</t>
  </si>
  <si>
    <t>Name</t>
  </si>
  <si>
    <t>F-TR</t>
  </si>
  <si>
    <t>Score</t>
  </si>
  <si>
    <t>Rank Overall</t>
  </si>
  <si>
    <t>Rank in Class</t>
  </si>
  <si>
    <t>WED A 600</t>
  </si>
  <si>
    <t>WED B 600</t>
  </si>
  <si>
    <t>WED  C 600</t>
  </si>
  <si>
    <t>F-OPEN</t>
  </si>
  <si>
    <t>LOU MURDICA</t>
  </si>
  <si>
    <t>FRI PALMA 800</t>
  </si>
  <si>
    <t>FRI PALMA 900</t>
  </si>
  <si>
    <t>FRI PALMA 1000</t>
  </si>
  <si>
    <t>FRI PALMA AGG</t>
  </si>
  <si>
    <t>HM</t>
  </si>
  <si>
    <t>MARK ROTH</t>
  </si>
  <si>
    <t>191-6</t>
  </si>
  <si>
    <t>197-6</t>
  </si>
  <si>
    <t>200-15</t>
  </si>
  <si>
    <t>WED 600 AGG</t>
  </si>
  <si>
    <t>588-27</t>
  </si>
  <si>
    <t>STEPHEN WILLIAMS</t>
  </si>
  <si>
    <t xml:space="preserve">MA </t>
  </si>
  <si>
    <t>189-6</t>
  </si>
  <si>
    <t>190-2</t>
  </si>
  <si>
    <t>192-7</t>
  </si>
  <si>
    <t>571-15</t>
  </si>
  <si>
    <t>GENE YORK</t>
  </si>
  <si>
    <t>MA</t>
  </si>
  <si>
    <t>172-0</t>
  </si>
  <si>
    <t>182-4</t>
  </si>
  <si>
    <t>180-3</t>
  </si>
  <si>
    <t>534-7</t>
  </si>
  <si>
    <t>JAMES JIAO</t>
  </si>
  <si>
    <t>SS</t>
  </si>
  <si>
    <t>187-6</t>
  </si>
  <si>
    <t>181-2</t>
  </si>
  <si>
    <t>188-4</t>
  </si>
  <si>
    <t>556-12</t>
  </si>
  <si>
    <t>PCT</t>
  </si>
  <si>
    <t>EX</t>
  </si>
  <si>
    <t>MK</t>
  </si>
  <si>
    <t>45/104</t>
  </si>
  <si>
    <t>49/142</t>
  </si>
  <si>
    <t>20/29</t>
  </si>
  <si>
    <t>125/142</t>
  </si>
  <si>
    <t>26/29</t>
  </si>
  <si>
    <t>5/6</t>
  </si>
  <si>
    <t>137/142</t>
  </si>
  <si>
    <t>133/142</t>
  </si>
  <si>
    <t>150-11</t>
  </si>
  <si>
    <t>147-4</t>
  </si>
  <si>
    <t>147-8</t>
  </si>
  <si>
    <t>444-23</t>
  </si>
  <si>
    <t>149-10</t>
  </si>
  <si>
    <t>147-7</t>
  </si>
  <si>
    <t>443-25</t>
  </si>
  <si>
    <t>149-6</t>
  </si>
  <si>
    <t>145-2</t>
  </si>
  <si>
    <t>140-4</t>
  </si>
  <si>
    <t>434-14</t>
  </si>
  <si>
    <t>5/9</t>
  </si>
  <si>
    <t>SAT A 1000</t>
  </si>
  <si>
    <t>SAT B 1000</t>
  </si>
  <si>
    <t>SUN  C 1000</t>
  </si>
  <si>
    <t>SUN D 1000</t>
  </si>
  <si>
    <t>SAT/SUN 1000 AGG</t>
  </si>
  <si>
    <t>193-8</t>
  </si>
  <si>
    <t>195-7</t>
  </si>
  <si>
    <t>195-4</t>
  </si>
  <si>
    <t>193-3</t>
  </si>
  <si>
    <t>776-22</t>
  </si>
  <si>
    <t>197-10</t>
  </si>
  <si>
    <t>197-9</t>
  </si>
  <si>
    <t>194-7</t>
  </si>
  <si>
    <t>DNF</t>
  </si>
  <si>
    <t>588-26</t>
  </si>
  <si>
    <t>195-6</t>
  </si>
  <si>
    <t>184-3</t>
  </si>
  <si>
    <t>196-6</t>
  </si>
  <si>
    <t>195-5</t>
  </si>
  <si>
    <t>770-20</t>
  </si>
  <si>
    <t>4/9</t>
  </si>
  <si>
    <t>GRAND AGG</t>
  </si>
  <si>
    <t>1220-45</t>
  </si>
  <si>
    <t>1031-51</t>
  </si>
  <si>
    <t>1204-34</t>
  </si>
  <si>
    <t>LONG RANGE</t>
  </si>
  <si>
    <t>MID-RANGE</t>
  </si>
  <si>
    <t>GARY ATKINSON</t>
  </si>
  <si>
    <t>JAMES CARVER</t>
  </si>
  <si>
    <t>BILL TUSCH</t>
  </si>
  <si>
    <t>MIKE THOMPSON</t>
  </si>
  <si>
    <t>DAVID CRUSE</t>
  </si>
  <si>
    <t>157-2</t>
  </si>
  <si>
    <t>186-1</t>
  </si>
  <si>
    <t>188-2</t>
  </si>
  <si>
    <t>531-5</t>
  </si>
  <si>
    <t>43/45</t>
  </si>
  <si>
    <t>194-2</t>
  </si>
  <si>
    <t>183-4</t>
  </si>
  <si>
    <t>377-6</t>
  </si>
  <si>
    <t>45/45</t>
  </si>
  <si>
    <t>CLASS (MR/LR)</t>
  </si>
  <si>
    <t>HM/HM</t>
  </si>
  <si>
    <t>SS/SS</t>
  </si>
  <si>
    <t>SS/MK</t>
  </si>
  <si>
    <t>178-2</t>
  </si>
  <si>
    <t>179-2</t>
  </si>
  <si>
    <t>197-4</t>
  </si>
  <si>
    <t>544-8</t>
  </si>
  <si>
    <t>179-1</t>
  </si>
  <si>
    <t>179-0</t>
  </si>
  <si>
    <t>184-1</t>
  </si>
  <si>
    <t>542-2</t>
  </si>
  <si>
    <t>2/4</t>
  </si>
  <si>
    <t>1/4</t>
  </si>
  <si>
    <t>80/86</t>
  </si>
  <si>
    <t>84/86</t>
  </si>
  <si>
    <t>76/86</t>
  </si>
  <si>
    <t>75/86</t>
  </si>
  <si>
    <t>PROJ CLASS MR</t>
  </si>
  <si>
    <t>PROJ CLASS LR</t>
  </si>
  <si>
    <t>Rel % to MW</t>
  </si>
  <si>
    <t>146-4</t>
  </si>
  <si>
    <t>141-2</t>
  </si>
  <si>
    <t>434-13</t>
  </si>
  <si>
    <t>34/42</t>
  </si>
  <si>
    <t>35/42</t>
  </si>
  <si>
    <t>HM/MA</t>
  </si>
  <si>
    <t>146-2</t>
  </si>
  <si>
    <t>142-3</t>
  </si>
  <si>
    <t>434-9</t>
  </si>
  <si>
    <t>69/94</t>
  </si>
  <si>
    <t>70/94</t>
  </si>
  <si>
    <t>146-5</t>
  </si>
  <si>
    <t>144-3</t>
  </si>
  <si>
    <t>137-1</t>
  </si>
  <si>
    <t>427-9</t>
  </si>
  <si>
    <t>81/94</t>
  </si>
  <si>
    <t>149-9</t>
  </si>
  <si>
    <t>137-0</t>
  </si>
  <si>
    <t>423-10</t>
  </si>
  <si>
    <t>3/4</t>
  </si>
  <si>
    <t>86/94</t>
  </si>
  <si>
    <t>/MA</t>
  </si>
  <si>
    <t>188-7</t>
  </si>
  <si>
    <t>187-4</t>
  </si>
  <si>
    <t>749-16</t>
  </si>
  <si>
    <t>1183-29</t>
  </si>
  <si>
    <t>185-1</t>
  </si>
  <si>
    <t>186-3</t>
  </si>
  <si>
    <t>186-4</t>
  </si>
  <si>
    <t>744-12</t>
  </si>
  <si>
    <t>1178-21</t>
  </si>
  <si>
    <t>HM/EX</t>
  </si>
  <si>
    <t>181-1</t>
  </si>
  <si>
    <t>181-3</t>
  </si>
  <si>
    <t>185-3</t>
  </si>
  <si>
    <t>734-11</t>
  </si>
  <si>
    <t>184-3*</t>
  </si>
  <si>
    <t>183-2</t>
  </si>
  <si>
    <t>733-16</t>
  </si>
  <si>
    <t>1156-26</t>
  </si>
  <si>
    <t>193-7</t>
  </si>
  <si>
    <t>184-2</t>
  </si>
  <si>
    <t>181-6</t>
  </si>
  <si>
    <t>744-18</t>
  </si>
  <si>
    <t>1171-27</t>
  </si>
  <si>
    <t>2/5</t>
  </si>
  <si>
    <t>9/10</t>
  </si>
  <si>
    <t>23/25</t>
  </si>
  <si>
    <t>42/42</t>
  </si>
  <si>
    <t>41/42</t>
  </si>
  <si>
    <t>92/96</t>
  </si>
  <si>
    <t>86/96</t>
  </si>
  <si>
    <t>82/96</t>
  </si>
  <si>
    <t>79/96</t>
  </si>
  <si>
    <t>73/96</t>
  </si>
  <si>
    <t>sorted by Grand Agg rank</t>
  </si>
  <si>
    <t>63/78</t>
  </si>
  <si>
    <t>56/78</t>
  </si>
  <si>
    <t>76/140</t>
  </si>
  <si>
    <t>118/140</t>
  </si>
  <si>
    <t>TEAM (F-OPEN MIXED)</t>
  </si>
  <si>
    <t>JIAO</t>
  </si>
  <si>
    <t>CRUSE</t>
  </si>
  <si>
    <t>THOMPSON</t>
  </si>
  <si>
    <t>ROTH</t>
  </si>
  <si>
    <t>CARVER</t>
  </si>
  <si>
    <t>THU PALMA 800</t>
  </si>
  <si>
    <t>THU PALMA 900</t>
  </si>
  <si>
    <t>THU PALMA 1000</t>
  </si>
  <si>
    <t>PALMA AGG</t>
  </si>
  <si>
    <t>TEAM AGG</t>
  </si>
  <si>
    <t>35/78</t>
  </si>
  <si>
    <t>84/141</t>
  </si>
  <si>
    <t>110/141</t>
  </si>
  <si>
    <t>36/141</t>
  </si>
  <si>
    <t>130/141</t>
  </si>
  <si>
    <t>50/141</t>
  </si>
  <si>
    <t>45/78</t>
  </si>
  <si>
    <t>21/24</t>
  </si>
  <si>
    <t>78/96</t>
  </si>
  <si>
    <t>85/96</t>
  </si>
  <si>
    <t>88/96</t>
  </si>
  <si>
    <t>84/96</t>
  </si>
  <si>
    <t>89/96</t>
  </si>
  <si>
    <t>Matches ---&gt;</t>
  </si>
  <si>
    <t>141-4</t>
  </si>
  <si>
    <t>143-4</t>
  </si>
  <si>
    <t>430-10</t>
  </si>
  <si>
    <t>142-2</t>
  </si>
  <si>
    <t>140-3</t>
  </si>
  <si>
    <t>133-3</t>
  </si>
  <si>
    <t>415-8</t>
  </si>
  <si>
    <t>136-2</t>
  </si>
  <si>
    <t>116-1</t>
  </si>
  <si>
    <t>393-5</t>
  </si>
  <si>
    <t>146-7</t>
  </si>
  <si>
    <t>148-6</t>
  </si>
  <si>
    <t>444-24</t>
  </si>
  <si>
    <t>TOTALS</t>
  </si>
  <si>
    <t>1682-47</t>
  </si>
  <si>
    <t>175-3</t>
  </si>
  <si>
    <t>175-4</t>
  </si>
  <si>
    <t>180-0</t>
  </si>
  <si>
    <t>720-9</t>
  </si>
  <si>
    <t>2402-56</t>
  </si>
  <si>
    <t>21/22</t>
  </si>
  <si>
    <t>Matchwinner</t>
  </si>
  <si>
    <t>1st runner up</t>
  </si>
  <si>
    <t>* Miss/Crossfire</t>
  </si>
  <si>
    <t>Relative % to MW: Indicates difficulty of conditions; more difficult if scoring pct is lower than this number</t>
  </si>
  <si>
    <t>If there was a DNF, certain numbers may have not been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</si>
</sst>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 wrapText="1"/>
    </xf>
    <xf numFmtId="16" fontId="1" fillId="0" borderId="0" xfId="0" quotePrefix="1" applyNumberFormat="1" applyFont="1"/>
    <xf numFmtId="0" fontId="1" fillId="0" borderId="0" xfId="0" applyFont="1" applyFill="1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164" fontId="1" fillId="0" borderId="0" xfId="0" quotePrefix="1" applyNumberFormat="1" applyFont="1"/>
    <xf numFmtId="0" fontId="1" fillId="0" borderId="0" xfId="0" quotePrefix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164" fontId="1" fillId="4" borderId="0" xfId="0" applyNumberFormat="1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164" fontId="1" fillId="7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8" borderId="0" xfId="0" applyFont="1" applyFill="1"/>
    <xf numFmtId="164" fontId="1" fillId="8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3857-BA1C-42E8-BEB4-E9AA8DF08178}">
  <dimension ref="A1:AD27"/>
  <sheetViews>
    <sheetView tabSelected="1" workbookViewId="0">
      <selection activeCell="N2" sqref="N2"/>
    </sheetView>
  </sheetViews>
  <sheetFormatPr defaultRowHeight="11.25" x14ac:dyDescent="0.2"/>
  <cols>
    <col min="1" max="1" width="18.42578125" style="1" customWidth="1"/>
    <col min="2" max="2" width="6.85546875" style="1" customWidth="1"/>
    <col min="3" max="6" width="5.42578125" style="1" customWidth="1"/>
    <col min="7" max="7" width="6.42578125" style="1" customWidth="1"/>
    <col min="8" max="8" width="5.42578125" style="1" customWidth="1"/>
    <col min="9" max="9" width="5" style="1" customWidth="1"/>
    <col min="10" max="10" width="5.42578125" style="3" customWidth="1"/>
    <col min="11" max="11" width="4.85546875" style="1" customWidth="1"/>
    <col min="12" max="15" width="5.42578125" style="1" customWidth="1"/>
    <col min="16" max="16" width="5.7109375" style="1" customWidth="1"/>
    <col min="17" max="21" width="5.42578125" style="1" customWidth="1"/>
    <col min="22" max="22" width="6.28515625" style="1" customWidth="1"/>
    <col min="23" max="23" width="6.42578125" style="1" customWidth="1"/>
    <col min="24" max="24" width="5.42578125" style="1" customWidth="1"/>
    <col min="25" max="25" width="6.28515625" style="1" customWidth="1"/>
    <col min="26" max="26" width="5.7109375" style="1" customWidth="1"/>
    <col min="27" max="27" width="5.42578125" style="1" customWidth="1"/>
    <col min="28" max="28" width="4.85546875" style="1" customWidth="1"/>
    <col min="29" max="29" width="5.42578125" style="3" customWidth="1"/>
    <col min="30" max="30" width="4.85546875" style="1" customWidth="1"/>
    <col min="31" max="16384" width="9.140625" style="1"/>
  </cols>
  <sheetData>
    <row r="1" spans="1:30" x14ac:dyDescent="0.2">
      <c r="A1" s="32" t="s">
        <v>0</v>
      </c>
      <c r="I1" s="28" t="s">
        <v>232</v>
      </c>
      <c r="J1" s="29"/>
      <c r="K1" s="1" t="s">
        <v>234</v>
      </c>
      <c r="N1" s="1" t="s">
        <v>236</v>
      </c>
    </row>
    <row r="2" spans="1:30" x14ac:dyDescent="0.2">
      <c r="A2" s="1" t="s">
        <v>1</v>
      </c>
      <c r="I2" s="30" t="s">
        <v>233</v>
      </c>
      <c r="J2" s="31"/>
      <c r="K2" s="1" t="s">
        <v>235</v>
      </c>
    </row>
    <row r="3" spans="1:30" x14ac:dyDescent="0.2">
      <c r="A3" s="1" t="s">
        <v>181</v>
      </c>
    </row>
    <row r="4" spans="1:30" ht="33" customHeight="1" x14ac:dyDescent="0.2">
      <c r="A4" s="1" t="s">
        <v>2</v>
      </c>
      <c r="B4" s="26" t="s">
        <v>210</v>
      </c>
      <c r="C4" s="16" t="s">
        <v>7</v>
      </c>
      <c r="D4" s="16" t="s">
        <v>8</v>
      </c>
      <c r="E4" s="16" t="s">
        <v>9</v>
      </c>
      <c r="F4" s="17" t="s">
        <v>21</v>
      </c>
      <c r="G4" s="17"/>
      <c r="H4" s="17"/>
      <c r="I4" s="16" t="s">
        <v>125</v>
      </c>
      <c r="J4" s="18" t="s">
        <v>90</v>
      </c>
      <c r="K4" s="18"/>
      <c r="L4" s="19" t="s">
        <v>12</v>
      </c>
      <c r="M4" s="19" t="s">
        <v>13</v>
      </c>
      <c r="N4" s="19" t="s">
        <v>14</v>
      </c>
      <c r="O4" s="20" t="s">
        <v>15</v>
      </c>
      <c r="P4" s="20"/>
      <c r="Q4" s="20"/>
      <c r="R4" s="21" t="s">
        <v>64</v>
      </c>
      <c r="S4" s="21" t="s">
        <v>65</v>
      </c>
      <c r="T4" s="21" t="s">
        <v>66</v>
      </c>
      <c r="U4" s="21" t="s">
        <v>67</v>
      </c>
      <c r="V4" s="22" t="s">
        <v>68</v>
      </c>
      <c r="W4" s="22"/>
      <c r="X4" s="22"/>
      <c r="Y4" s="23" t="s">
        <v>85</v>
      </c>
      <c r="Z4" s="23"/>
      <c r="AA4" s="23"/>
      <c r="AB4" s="24" t="s">
        <v>125</v>
      </c>
      <c r="AC4" s="25" t="s">
        <v>89</v>
      </c>
      <c r="AD4" s="25"/>
    </row>
    <row r="5" spans="1:30" ht="36.75" customHeight="1" x14ac:dyDescent="0.2">
      <c r="A5" s="14" t="s">
        <v>10</v>
      </c>
      <c r="B5" s="2" t="s">
        <v>105</v>
      </c>
      <c r="C5" s="1" t="s">
        <v>4</v>
      </c>
      <c r="D5" s="1" t="s">
        <v>4</v>
      </c>
      <c r="E5" s="1" t="s">
        <v>4</v>
      </c>
      <c r="F5" s="1" t="s">
        <v>4</v>
      </c>
      <c r="G5" s="2" t="s">
        <v>5</v>
      </c>
      <c r="H5" s="2" t="s">
        <v>6</v>
      </c>
      <c r="I5" s="2"/>
      <c r="J5" s="4" t="s">
        <v>41</v>
      </c>
      <c r="K5" s="2" t="s">
        <v>123</v>
      </c>
      <c r="L5" s="1" t="s">
        <v>4</v>
      </c>
      <c r="M5" s="1" t="s">
        <v>4</v>
      </c>
      <c r="N5" s="1" t="s">
        <v>4</v>
      </c>
      <c r="O5" s="1" t="s">
        <v>4</v>
      </c>
      <c r="P5" s="2" t="s">
        <v>5</v>
      </c>
      <c r="Q5" s="2" t="s">
        <v>6</v>
      </c>
      <c r="R5" s="1" t="s">
        <v>4</v>
      </c>
      <c r="S5" s="1" t="s">
        <v>4</v>
      </c>
      <c r="T5" s="1" t="s">
        <v>4</v>
      </c>
      <c r="U5" s="1" t="s">
        <v>4</v>
      </c>
      <c r="V5" s="1" t="s">
        <v>4</v>
      </c>
      <c r="W5" s="2" t="s">
        <v>5</v>
      </c>
      <c r="X5" s="2" t="s">
        <v>6</v>
      </c>
      <c r="Y5" s="1" t="s">
        <v>4</v>
      </c>
      <c r="Z5" s="2" t="s">
        <v>5</v>
      </c>
      <c r="AA5" s="2" t="s">
        <v>6</v>
      </c>
      <c r="AB5" s="2"/>
      <c r="AC5" s="4" t="s">
        <v>41</v>
      </c>
      <c r="AD5" s="2" t="s">
        <v>124</v>
      </c>
    </row>
    <row r="6" spans="1:30" x14ac:dyDescent="0.2">
      <c r="A6" s="1" t="s">
        <v>11</v>
      </c>
      <c r="B6" s="1" t="s">
        <v>106</v>
      </c>
      <c r="I6" s="3"/>
      <c r="L6" s="1" t="s">
        <v>52</v>
      </c>
      <c r="M6" s="1" t="s">
        <v>53</v>
      </c>
      <c r="N6" s="1" t="s">
        <v>54</v>
      </c>
      <c r="O6" s="1" t="s">
        <v>55</v>
      </c>
      <c r="P6" s="1" t="s">
        <v>200</v>
      </c>
      <c r="Q6" s="1" t="s">
        <v>197</v>
      </c>
      <c r="R6" s="1" t="s">
        <v>69</v>
      </c>
      <c r="S6" s="1" t="s">
        <v>70</v>
      </c>
      <c r="T6" s="1" t="s">
        <v>71</v>
      </c>
      <c r="U6" s="1" t="s">
        <v>72</v>
      </c>
      <c r="V6" s="1" t="s">
        <v>73</v>
      </c>
      <c r="W6" s="1" t="s">
        <v>198</v>
      </c>
      <c r="X6" s="1" t="s">
        <v>182</v>
      </c>
      <c r="Y6" s="1" t="s">
        <v>86</v>
      </c>
      <c r="Z6" s="1" t="s">
        <v>184</v>
      </c>
      <c r="AA6" s="1" t="s">
        <v>183</v>
      </c>
      <c r="AB6" s="3">
        <v>0.97799999999999998</v>
      </c>
      <c r="AC6" s="3">
        <f>1220/1250</f>
        <v>0.97599999999999998</v>
      </c>
      <c r="AD6" s="1" t="s">
        <v>30</v>
      </c>
    </row>
    <row r="7" spans="1:30" x14ac:dyDescent="0.2">
      <c r="A7" s="1" t="s">
        <v>35</v>
      </c>
      <c r="B7" s="1" t="s">
        <v>107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51</v>
      </c>
      <c r="H7" s="5" t="s">
        <v>49</v>
      </c>
      <c r="I7" s="10">
        <f>556/598</f>
        <v>0.92976588628762546</v>
      </c>
      <c r="J7" s="3">
        <f>556/600</f>
        <v>0.92666666666666664</v>
      </c>
      <c r="K7" s="1" t="s">
        <v>36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201</v>
      </c>
      <c r="Q7" s="5" t="s">
        <v>63</v>
      </c>
      <c r="R7" s="1" t="s">
        <v>79</v>
      </c>
      <c r="S7" s="1" t="s">
        <v>162</v>
      </c>
      <c r="T7" s="1" t="s">
        <v>81</v>
      </c>
      <c r="U7" s="9" t="s">
        <v>82</v>
      </c>
      <c r="V7" s="1" t="s">
        <v>83</v>
      </c>
      <c r="W7" s="1" t="s">
        <v>199</v>
      </c>
      <c r="X7" s="5" t="s">
        <v>84</v>
      </c>
      <c r="Y7" s="1" t="s">
        <v>88</v>
      </c>
      <c r="Z7" s="1" t="s">
        <v>185</v>
      </c>
      <c r="AA7" s="5" t="s">
        <v>63</v>
      </c>
      <c r="AB7" s="10">
        <v>0.96599999999999997</v>
      </c>
      <c r="AC7" s="3">
        <f>1204/1250</f>
        <v>0.96319999999999995</v>
      </c>
      <c r="AD7" s="7" t="s">
        <v>42</v>
      </c>
    </row>
    <row r="8" spans="1:30" x14ac:dyDescent="0.2">
      <c r="A8" s="1" t="s">
        <v>17</v>
      </c>
      <c r="B8" s="1" t="s">
        <v>106</v>
      </c>
      <c r="C8" s="1" t="s">
        <v>18</v>
      </c>
      <c r="D8" s="1" t="s">
        <v>19</v>
      </c>
      <c r="E8" s="8" t="s">
        <v>20</v>
      </c>
      <c r="F8" s="1" t="s">
        <v>22</v>
      </c>
      <c r="G8" s="1" t="s">
        <v>45</v>
      </c>
      <c r="H8" s="1" t="s">
        <v>44</v>
      </c>
      <c r="I8" s="3">
        <v>0.98327759197324416</v>
      </c>
      <c r="J8" s="3">
        <f>588/600</f>
        <v>0.98</v>
      </c>
      <c r="K8" s="1" t="s">
        <v>16</v>
      </c>
      <c r="L8" s="1" t="s">
        <v>54</v>
      </c>
      <c r="M8" s="1" t="s">
        <v>56</v>
      </c>
      <c r="N8" s="1" t="s">
        <v>57</v>
      </c>
      <c r="O8" s="1" t="s">
        <v>58</v>
      </c>
      <c r="P8" s="1" t="s">
        <v>202</v>
      </c>
      <c r="Q8" s="1" t="s">
        <v>203</v>
      </c>
      <c r="R8" s="1" t="s">
        <v>74</v>
      </c>
      <c r="S8" s="1" t="s">
        <v>75</v>
      </c>
      <c r="T8" s="6" t="s">
        <v>76</v>
      </c>
      <c r="U8" s="6" t="s">
        <v>77</v>
      </c>
      <c r="V8" s="1" t="s">
        <v>78</v>
      </c>
      <c r="Y8" s="1" t="s">
        <v>87</v>
      </c>
      <c r="AB8" s="3"/>
      <c r="AC8" s="3">
        <f>1031/1050</f>
        <v>0.98190476190476195</v>
      </c>
      <c r="AD8" s="1" t="s">
        <v>16</v>
      </c>
    </row>
    <row r="9" spans="1:30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28</v>
      </c>
      <c r="G9" s="1" t="s">
        <v>47</v>
      </c>
      <c r="H9" s="1" t="s">
        <v>46</v>
      </c>
      <c r="I9" s="3">
        <v>0.95484949832775923</v>
      </c>
      <c r="J9" s="3">
        <f>571/600</f>
        <v>0.95166666666666666</v>
      </c>
      <c r="K9" s="1" t="s">
        <v>42</v>
      </c>
      <c r="AB9" s="3"/>
    </row>
    <row r="10" spans="1:30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34</v>
      </c>
      <c r="G10" s="1" t="s">
        <v>50</v>
      </c>
      <c r="H10" s="1" t="s">
        <v>48</v>
      </c>
      <c r="I10" s="3">
        <f>534/598</f>
        <v>0.8929765886287625</v>
      </c>
      <c r="J10" s="3">
        <f>534/600</f>
        <v>0.89</v>
      </c>
      <c r="K10" s="1" t="s">
        <v>43</v>
      </c>
      <c r="AB10" s="3"/>
    </row>
    <row r="11" spans="1:30" x14ac:dyDescent="0.2">
      <c r="J11" s="1"/>
      <c r="AC11" s="1"/>
    </row>
    <row r="12" spans="1:30" x14ac:dyDescent="0.2">
      <c r="AB12" s="3"/>
    </row>
    <row r="13" spans="1:30" x14ac:dyDescent="0.2">
      <c r="AB13" s="3"/>
    </row>
    <row r="14" spans="1:30" x14ac:dyDescent="0.2">
      <c r="A14" s="14" t="s">
        <v>3</v>
      </c>
      <c r="AB14" s="3"/>
    </row>
    <row r="15" spans="1:30" x14ac:dyDescent="0.2">
      <c r="A15" s="1" t="s">
        <v>91</v>
      </c>
      <c r="B15" s="1" t="s">
        <v>147</v>
      </c>
      <c r="L15" s="1" t="s">
        <v>126</v>
      </c>
      <c r="M15" s="1" t="s">
        <v>57</v>
      </c>
      <c r="N15" s="1" t="s">
        <v>127</v>
      </c>
      <c r="O15" s="1" t="s">
        <v>128</v>
      </c>
      <c r="P15" s="11" t="s">
        <v>135</v>
      </c>
      <c r="Q15" s="11" t="s">
        <v>129</v>
      </c>
      <c r="R15" s="1" t="s">
        <v>148</v>
      </c>
      <c r="S15" s="1" t="s">
        <v>80</v>
      </c>
      <c r="T15" s="1" t="s">
        <v>149</v>
      </c>
      <c r="U15" s="1" t="s">
        <v>26</v>
      </c>
      <c r="V15" s="1" t="s">
        <v>150</v>
      </c>
      <c r="W15" s="1" t="s">
        <v>205</v>
      </c>
      <c r="X15" s="1" t="s">
        <v>175</v>
      </c>
      <c r="Y15" s="1" t="s">
        <v>151</v>
      </c>
      <c r="Z15" s="1" t="s">
        <v>180</v>
      </c>
      <c r="AA15" s="1" t="s">
        <v>175</v>
      </c>
      <c r="AB15" s="3">
        <f>1183/1242</f>
        <v>0.95249597423510468</v>
      </c>
      <c r="AC15" s="3">
        <f>1183/1250</f>
        <v>0.94640000000000002</v>
      </c>
      <c r="AD15" s="1" t="s">
        <v>42</v>
      </c>
    </row>
    <row r="16" spans="1:30" x14ac:dyDescent="0.2">
      <c r="A16" s="1" t="s">
        <v>92</v>
      </c>
      <c r="B16" s="1" t="s">
        <v>131</v>
      </c>
      <c r="C16" s="1" t="s">
        <v>96</v>
      </c>
      <c r="D16" s="1" t="s">
        <v>97</v>
      </c>
      <c r="E16" s="1" t="s">
        <v>98</v>
      </c>
      <c r="F16" s="1" t="s">
        <v>99</v>
      </c>
      <c r="G16" s="1" t="s">
        <v>119</v>
      </c>
      <c r="H16" s="1" t="s">
        <v>100</v>
      </c>
      <c r="I16" s="3">
        <f>531/584</f>
        <v>0.90924657534246578</v>
      </c>
      <c r="J16" s="3">
        <f>531/600</f>
        <v>0.88500000000000001</v>
      </c>
      <c r="K16" s="1" t="s">
        <v>43</v>
      </c>
      <c r="L16" s="1" t="s">
        <v>126</v>
      </c>
      <c r="M16" s="1" t="s">
        <v>132</v>
      </c>
      <c r="N16" s="1" t="s">
        <v>133</v>
      </c>
      <c r="O16" s="1" t="s">
        <v>134</v>
      </c>
      <c r="P16" s="1" t="s">
        <v>136</v>
      </c>
      <c r="Q16" s="1" t="s">
        <v>130</v>
      </c>
      <c r="R16" s="12" t="s">
        <v>152</v>
      </c>
      <c r="S16" s="1" t="s">
        <v>153</v>
      </c>
      <c r="T16" s="1" t="s">
        <v>154</v>
      </c>
      <c r="U16" s="1" t="s">
        <v>149</v>
      </c>
      <c r="V16" s="1" t="s">
        <v>155</v>
      </c>
      <c r="W16" s="1" t="s">
        <v>206</v>
      </c>
      <c r="X16" s="1" t="s">
        <v>174</v>
      </c>
      <c r="Y16" s="1" t="s">
        <v>156</v>
      </c>
      <c r="Z16" s="1" t="s">
        <v>179</v>
      </c>
      <c r="AA16" s="1" t="s">
        <v>174</v>
      </c>
      <c r="AB16" s="3">
        <f>1178/1242</f>
        <v>0.94847020933977455</v>
      </c>
      <c r="AC16" s="3">
        <f>1178/1250</f>
        <v>0.94240000000000002</v>
      </c>
      <c r="AD16" s="1" t="s">
        <v>42</v>
      </c>
    </row>
    <row r="17" spans="1:30" x14ac:dyDescent="0.2">
      <c r="A17" s="1" t="s">
        <v>95</v>
      </c>
      <c r="B17" s="1" t="s">
        <v>108</v>
      </c>
      <c r="C17" s="1" t="s">
        <v>109</v>
      </c>
      <c r="D17" s="1" t="s">
        <v>110</v>
      </c>
      <c r="E17" s="1" t="s">
        <v>111</v>
      </c>
      <c r="F17" s="1" t="s">
        <v>112</v>
      </c>
      <c r="G17" s="1" t="s">
        <v>122</v>
      </c>
      <c r="H17" s="5" t="s">
        <v>118</v>
      </c>
      <c r="I17" s="10">
        <f>544/584</f>
        <v>0.93150684931506844</v>
      </c>
      <c r="J17" s="3">
        <f>544/600</f>
        <v>0.90666666666666662</v>
      </c>
      <c r="K17" s="1" t="s">
        <v>43</v>
      </c>
      <c r="L17" s="1" t="s">
        <v>137</v>
      </c>
      <c r="M17" s="1" t="s">
        <v>138</v>
      </c>
      <c r="N17" s="1" t="s">
        <v>139</v>
      </c>
      <c r="O17" s="1" t="s">
        <v>140</v>
      </c>
      <c r="P17" s="1" t="s">
        <v>141</v>
      </c>
      <c r="Q17" s="5" t="s">
        <v>117</v>
      </c>
      <c r="R17" s="1" t="s">
        <v>166</v>
      </c>
      <c r="S17" s="1" t="s">
        <v>167</v>
      </c>
      <c r="T17" s="1" t="s">
        <v>153</v>
      </c>
      <c r="U17" s="1" t="s">
        <v>168</v>
      </c>
      <c r="V17" s="1" t="s">
        <v>169</v>
      </c>
      <c r="W17" s="1" t="s">
        <v>208</v>
      </c>
      <c r="X17" s="5" t="s">
        <v>171</v>
      </c>
      <c r="Y17" s="1" t="s">
        <v>170</v>
      </c>
      <c r="Z17" s="1" t="s">
        <v>178</v>
      </c>
      <c r="AA17" s="5" t="s">
        <v>171</v>
      </c>
      <c r="AB17" s="10">
        <f>1171/1242</f>
        <v>0.94283413848631237</v>
      </c>
      <c r="AC17" s="3">
        <f>1171/1250</f>
        <v>0.93679999999999997</v>
      </c>
      <c r="AD17" s="7" t="s">
        <v>42</v>
      </c>
    </row>
    <row r="18" spans="1:30" x14ac:dyDescent="0.2">
      <c r="A18" s="1" t="s">
        <v>94</v>
      </c>
      <c r="B18" s="1" t="s">
        <v>107</v>
      </c>
      <c r="C18" s="1" t="s">
        <v>113</v>
      </c>
      <c r="D18" s="1" t="s">
        <v>114</v>
      </c>
      <c r="E18" s="1" t="s">
        <v>115</v>
      </c>
      <c r="F18" s="1" t="s">
        <v>116</v>
      </c>
      <c r="G18" s="1" t="s">
        <v>121</v>
      </c>
      <c r="H18" s="5" t="s">
        <v>117</v>
      </c>
      <c r="I18" s="10">
        <f>542/584</f>
        <v>0.92808219178082196</v>
      </c>
      <c r="J18" s="3">
        <f>542/600</f>
        <v>0.90333333333333332</v>
      </c>
      <c r="K18" s="1" t="s">
        <v>43</v>
      </c>
      <c r="L18" s="1" t="s">
        <v>142</v>
      </c>
      <c r="M18" s="1" t="s">
        <v>143</v>
      </c>
      <c r="N18" s="1" t="s">
        <v>139</v>
      </c>
      <c r="O18" s="1" t="s">
        <v>144</v>
      </c>
      <c r="P18" s="1" t="s">
        <v>146</v>
      </c>
      <c r="Q18" s="5" t="s">
        <v>145</v>
      </c>
      <c r="R18" s="1" t="s">
        <v>148</v>
      </c>
      <c r="S18" s="1" t="s">
        <v>32</v>
      </c>
      <c r="T18" s="1" t="s">
        <v>163</v>
      </c>
      <c r="U18" s="1" t="s">
        <v>33</v>
      </c>
      <c r="V18" s="1" t="s">
        <v>164</v>
      </c>
      <c r="W18" s="1" t="s">
        <v>209</v>
      </c>
      <c r="X18" s="11" t="s">
        <v>172</v>
      </c>
      <c r="Y18" s="1" t="s">
        <v>165</v>
      </c>
      <c r="Z18" s="1" t="s">
        <v>177</v>
      </c>
      <c r="AA18" s="11" t="s">
        <v>172</v>
      </c>
      <c r="AB18" s="10">
        <f>1156/1242</f>
        <v>0.93075684380032209</v>
      </c>
      <c r="AC18" s="3">
        <f>1156/1250</f>
        <v>0.92479999999999996</v>
      </c>
      <c r="AD18" s="1" t="s">
        <v>36</v>
      </c>
    </row>
    <row r="19" spans="1:30" x14ac:dyDescent="0.2">
      <c r="A19" s="1" t="s">
        <v>93</v>
      </c>
      <c r="B19" s="1" t="s">
        <v>157</v>
      </c>
      <c r="C19" s="1" t="s">
        <v>77</v>
      </c>
      <c r="D19" s="1" t="s">
        <v>101</v>
      </c>
      <c r="E19" s="1" t="s">
        <v>102</v>
      </c>
      <c r="F19" s="1" t="s">
        <v>103</v>
      </c>
      <c r="G19" s="1" t="s">
        <v>120</v>
      </c>
      <c r="H19" s="1" t="s">
        <v>104</v>
      </c>
      <c r="I19" s="3"/>
      <c r="J19" s="3">
        <f>377/400</f>
        <v>0.9425</v>
      </c>
      <c r="K19" s="1" t="s">
        <v>42</v>
      </c>
      <c r="R19" s="1" t="s">
        <v>149</v>
      </c>
      <c r="S19" s="1" t="s">
        <v>158</v>
      </c>
      <c r="T19" s="1" t="s">
        <v>159</v>
      </c>
      <c r="U19" s="1" t="s">
        <v>160</v>
      </c>
      <c r="V19" s="1" t="s">
        <v>161</v>
      </c>
      <c r="W19" s="1" t="s">
        <v>207</v>
      </c>
      <c r="X19" s="1" t="s">
        <v>204</v>
      </c>
      <c r="Y19" s="1" t="s">
        <v>161</v>
      </c>
      <c r="Z19" s="1" t="s">
        <v>176</v>
      </c>
      <c r="AA19" s="1" t="s">
        <v>173</v>
      </c>
      <c r="AB19" s="3"/>
      <c r="AC19" s="3">
        <v>0.91749999999999998</v>
      </c>
      <c r="AD19" s="1" t="s">
        <v>36</v>
      </c>
    </row>
    <row r="21" spans="1:30" ht="45" x14ac:dyDescent="0.2">
      <c r="A21" s="13" t="s">
        <v>186</v>
      </c>
      <c r="C21" s="26" t="s">
        <v>192</v>
      </c>
      <c r="D21" s="26" t="s">
        <v>193</v>
      </c>
      <c r="E21" s="26" t="s">
        <v>194</v>
      </c>
      <c r="F21" s="26" t="s">
        <v>195</v>
      </c>
      <c r="G21" s="1">
        <v>1000</v>
      </c>
      <c r="H21" s="26" t="s">
        <v>196</v>
      </c>
      <c r="I21" s="15" t="s">
        <v>5</v>
      </c>
      <c r="J21" s="15"/>
    </row>
    <row r="22" spans="1:30" x14ac:dyDescent="0.2">
      <c r="A22" s="1" t="s">
        <v>187</v>
      </c>
      <c r="C22" s="1" t="s">
        <v>126</v>
      </c>
      <c r="D22" s="1" t="s">
        <v>211</v>
      </c>
      <c r="E22" s="1" t="s">
        <v>212</v>
      </c>
      <c r="F22" s="1" t="s">
        <v>213</v>
      </c>
      <c r="G22" s="1" t="s">
        <v>26</v>
      </c>
      <c r="H22" s="27"/>
    </row>
    <row r="23" spans="1:30" x14ac:dyDescent="0.2">
      <c r="A23" s="1" t="s">
        <v>188</v>
      </c>
      <c r="C23" s="1" t="s">
        <v>214</v>
      </c>
      <c r="D23" s="1" t="s">
        <v>215</v>
      </c>
      <c r="E23" s="1" t="s">
        <v>216</v>
      </c>
      <c r="F23" s="1" t="s">
        <v>217</v>
      </c>
      <c r="G23" s="1" t="s">
        <v>226</v>
      </c>
    </row>
    <row r="24" spans="1:30" x14ac:dyDescent="0.2">
      <c r="A24" s="1" t="s">
        <v>189</v>
      </c>
      <c r="C24" s="1" t="s">
        <v>127</v>
      </c>
      <c r="D24" s="1" t="s">
        <v>218</v>
      </c>
      <c r="E24" s="1" t="s">
        <v>219</v>
      </c>
      <c r="F24" s="1" t="s">
        <v>220</v>
      </c>
      <c r="G24" s="1" t="s">
        <v>227</v>
      </c>
    </row>
    <row r="25" spans="1:30" x14ac:dyDescent="0.2">
      <c r="A25" s="1" t="s">
        <v>190</v>
      </c>
      <c r="C25" s="1" t="s">
        <v>52</v>
      </c>
      <c r="D25" s="1" t="s">
        <v>221</v>
      </c>
      <c r="E25" s="1" t="s">
        <v>222</v>
      </c>
      <c r="F25" s="1" t="s">
        <v>223</v>
      </c>
    </row>
    <row r="26" spans="1:30" x14ac:dyDescent="0.2">
      <c r="A26" s="1" t="s">
        <v>191</v>
      </c>
      <c r="G26" s="1" t="s">
        <v>228</v>
      </c>
    </row>
    <row r="27" spans="1:30" x14ac:dyDescent="0.2">
      <c r="A27" s="1" t="s">
        <v>224</v>
      </c>
      <c r="F27" s="1" t="s">
        <v>225</v>
      </c>
      <c r="G27" s="1" t="s">
        <v>229</v>
      </c>
      <c r="H27" s="1" t="s">
        <v>230</v>
      </c>
      <c r="J27" s="10" t="s">
        <v>231</v>
      </c>
    </row>
  </sheetData>
  <mergeCells count="7">
    <mergeCell ref="I21:J21"/>
    <mergeCell ref="F4:H4"/>
    <mergeCell ref="O4:Q4"/>
    <mergeCell ref="V4:X4"/>
    <mergeCell ref="Y4:AA4"/>
    <mergeCell ref="AC4:AD4"/>
    <mergeCell ref="J4:K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Jiao</dc:creator>
  <cp:lastModifiedBy>James Jiao</cp:lastModifiedBy>
  <dcterms:created xsi:type="dcterms:W3CDTF">2020-02-10T18:13:53Z</dcterms:created>
  <dcterms:modified xsi:type="dcterms:W3CDTF">2020-02-11T07:17:23Z</dcterms:modified>
</cp:coreProperties>
</file>